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Notas" sheetId="1" r:id="rId1"/>
    <sheet name="Lis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cace</author>
    <author/>
  </authors>
  <commentList>
    <comment ref="D2" authorId="0">
      <text>
        <r>
          <rPr>
            <sz val="10"/>
            <rFont val="Arial"/>
            <family val="2"/>
          </rPr>
          <t>Mapa mental sobre Mapas Conceptuales</t>
        </r>
      </text>
    </comment>
    <comment ref="E2" authorId="0">
      <text>
        <r>
          <rPr>
            <sz val="10"/>
            <rFont val="Arial"/>
            <family val="2"/>
          </rPr>
          <t>Creación de un mapa conceptual partiendo de un estacionamiento después de haber visto el mapa conceptual completo.</t>
        </r>
      </text>
    </comment>
    <comment ref="F2" authorId="0">
      <text>
        <r>
          <rPr>
            <sz val="10"/>
            <rFont val="Arial"/>
            <family val="2"/>
          </rPr>
          <t>Creación de un cmap con base en un documento.</t>
        </r>
      </text>
    </comment>
    <comment ref="H2" authorId="1">
      <text>
        <r>
          <rPr>
            <sz val="10"/>
            <rFont val="Arial"/>
            <family val="2"/>
          </rPr>
          <t>Trabajo con cliclos de DFD</t>
        </r>
      </text>
    </comment>
    <comment ref="O2" authorId="0">
      <text>
        <r>
          <rPr>
            <sz val="10"/>
            <rFont val="Arial"/>
            <family val="2"/>
          </rPr>
          <t>Ojo: La fórmula no promedia 0s!!</t>
        </r>
      </text>
    </comment>
    <comment ref="D3" authorId="0">
      <text>
        <r>
          <rPr>
            <sz val="10"/>
            <rFont val="Arial"/>
            <family val="2"/>
          </rPr>
          <t>Definición de mapa conceptual  simplificada. Equivoca en una idea mapa conceptual y mapa mental. Equivoca la relación de semántica y sintáxis con los mapas conceptuales.</t>
        </r>
      </text>
    </comment>
    <comment ref="E3" authorId="0">
      <text>
        <r>
          <rPr>
            <sz val="10"/>
            <rFont val="Arial"/>
            <family val="2"/>
          </rPr>
          <t>Estructura pobre y mapa mal relacionado.</t>
        </r>
      </text>
    </comment>
    <comment ref="F3" authorId="1">
      <text>
        <r>
          <rPr>
            <sz val="10"/>
            <rFont val="Arial"/>
            <family val="2"/>
          </rPr>
          <t>Hay relaciones poco descriptivas y menciona cosas que no están en el documento adjunto. Comete errores de ortografía.</t>
        </r>
      </text>
    </comment>
    <comment ref="G3" authorId="0">
      <text>
        <r>
          <rPr>
            <sz val="10"/>
            <rFont val="Arial"/>
            <family val="2"/>
          </rPr>
          <t>* 1 =&gt; 0,5
-Confunde proposiciones con preposiciones, las proposiciones no generan conceptos.
* 2 =&gt; 0,8
- Menciona la teoría y los procesos pero no los describe.
* 3 =&gt; 0,3
- Mapa Esqueleto, pregunta de enfoque y estacionamiento.
* Mapa =&gt; 1
- Bien agrupados los elementos relacionados pero el mapa es muy lineal y las relaciones pobres.</t>
        </r>
      </text>
    </comment>
    <comment ref="G4" authorId="0">
      <text>
        <r>
          <rPr>
            <sz val="10"/>
            <rFont val="Arial"/>
            <family val="2"/>
          </rPr>
          <t>* 1 =&gt; 0,5
- Sí, ¿pero cuáles son sus partes? Dos conceptos y una relación u sujeto, relación, objeto.
* 2 =&gt; 0,5
- No hay nombre de la teoría, dice que los procesos son excluyentes (A o B) y son complementarios. No describe en qué consiste la diferenciación/integración.
* 3 =&gt; 1
* Mapa =&gt; 1,5
- Asoció los procesos de la teoría cognitiva con la definición de los mapas y afirma que los mapas generan aprendizaje significativo (que es la teoría, no una idea o consecuencia).</t>
        </r>
      </text>
    </comment>
    <comment ref="F5" authorId="1">
      <text>
        <r>
          <rPr>
            <sz val="10"/>
            <rFont val="Arial"/>
            <family val="2"/>
          </rPr>
          <t>Escribe Jobenes!</t>
        </r>
      </text>
    </comment>
    <comment ref="G5" authorId="0">
      <text>
        <r>
          <rPr>
            <sz val="10"/>
            <rFont val="Arial"/>
            <family val="2"/>
          </rPr>
          <t>* 1 =&gt; 0,5
- Sí, pero no describe sus partes: dos conceptos y una relación o sujeto, relación, objeto.
* 2 =&gt; 0
Aprendizaje significativo, diferenciación e integración.
* 3 =&gt; 0,8
- Faltó estacionamiento y las descripciones no corresponden.
* Mapa =&gt; 1,8
- No relaciona las proposiciones con las unidades de significado</t>
        </r>
      </text>
    </comment>
    <comment ref="G6" authorId="0">
      <text>
        <r>
          <rPr>
            <sz val="10"/>
            <rFont val="Arial"/>
            <family val="2"/>
          </rPr>
          <t>* 1 =&gt; 
* 2 =&gt;
* 3 =&gt;
* Mapa =&gt;</t>
        </r>
      </text>
    </comment>
    <comment ref="D7" authorId="0">
      <text>
        <r>
          <rPr>
            <sz val="10"/>
            <rFont val="Arial"/>
            <family val="2"/>
          </rPr>
          <t>Falta mencionar la teoría congnitiva de aprendizaje de Ausubel.</t>
        </r>
      </text>
    </comment>
    <comment ref="E7" authorId="0">
      <text>
        <r>
          <rPr>
            <sz val="10"/>
            <rFont val="Arial"/>
            <family val="2"/>
          </rPr>
          <t>Algunas relaciones no son coherentes, mezcla ideas diferentes en la misma zona de representación.</t>
        </r>
      </text>
    </comment>
    <comment ref="F7" authorId="1">
      <text>
        <r>
          <rPr>
            <sz val="10"/>
            <rFont val="Arial"/>
            <family val="2"/>
          </rPr>
          <t>No es claro el concepto principal y describe más cosas que las que hay en el documento adjunto.</t>
        </r>
      </text>
    </comment>
    <comment ref="G7" authorId="0">
      <text>
        <r>
          <rPr>
            <sz val="10"/>
            <rFont val="Arial"/>
            <family val="2"/>
          </rPr>
          <t>* 1 =&gt; 0,3
- Es la proposición y sus partes dos conceptos y una relación o sujeto, relación, objeto.
* 2 =&gt; 0,8
- No describe bien lo que son integración y diferenciación.
* 3 =&gt; 1
* Mapa =&gt; 2</t>
        </r>
      </text>
    </comment>
    <comment ref="D8" authorId="0">
      <text>
        <r>
          <rPr>
            <sz val="10"/>
            <rFont val="Arial"/>
            <family val="2"/>
          </rPr>
          <t>Escritura descuidada (muchos errores de digitación). Definición muy simple de mapas conceptuales, mala definición de concepto.</t>
        </r>
      </text>
    </comment>
    <comment ref="E8" authorId="0">
      <text>
        <r>
          <rPr>
            <sz val="10"/>
            <rFont val="Arial"/>
            <family val="2"/>
          </rPr>
          <t>Mala selección de las palabras de enlace. Algunas relaciones sobran.</t>
        </r>
      </text>
    </comment>
    <comment ref="F8" authorId="1">
      <text>
        <r>
          <rPr>
            <sz val="10"/>
            <rFont val="Arial"/>
            <family val="2"/>
          </rPr>
          <t>No es claro el concepto principal y describe más cosas que las que hay en el documento adjunto.</t>
        </r>
      </text>
    </comment>
    <comment ref="G8" authorId="0">
      <text>
        <r>
          <rPr>
            <sz val="10"/>
            <rFont val="Arial"/>
            <family val="2"/>
          </rPr>
          <t>* 1 =&gt; 0,5
- Proposiciones, compuestas por dos conceptos y una relación o sujeto, relación, objeto.
* 2 =&gt; 0,8
- Definición incorrecta de diferenciación/integración
* 3 =&gt;0,8
- Definiciones no claras.
* Mapa =&gt; 1,3
- No parten de conocimiento organizado, representan. No todos los elementos son conceptos previos. Muchos errores de transcripción.</t>
        </r>
      </text>
    </comment>
    <comment ref="D9" authorId="0">
      <text>
        <r>
          <rPr>
            <sz val="10"/>
            <rFont val="Arial"/>
            <family val="2"/>
          </rPr>
          <t>Descripción muy simple de la forma en que se construyen. No menciona la teoría congnitiva de aprendizaje de Ausubel.</t>
        </r>
      </text>
    </comment>
    <comment ref="E9" authorId="0">
      <text>
        <r>
          <rPr>
            <sz val="10"/>
            <rFont val="Arial"/>
            <family val="2"/>
          </rPr>
          <t>Mala selección de las palabras de enlace. Algunas relaciones sobran.</t>
        </r>
      </text>
    </comment>
    <comment ref="G9" authorId="0">
      <text>
        <r>
          <rPr>
            <sz val="10"/>
            <rFont val="Arial"/>
            <family val="2"/>
          </rPr>
          <t>* 1 =&gt; 0,5
- Proposiciones, dos conceptos y una relación o sujeto, relación, objeto.
* 2 =&gt; 1
* 3 =&gt; 1
* Mapa =&gt; 1,5
- No son preposiciones sino proposiciones, los elementos no son preg./estac./M. esq., son la técnica para crearlos, no todos son conceptos previos.</t>
        </r>
      </text>
    </comment>
    <comment ref="D10" authorId="0">
      <text>
        <r>
          <rPr>
            <sz val="10"/>
            <rFont val="Arial"/>
            <family val="2"/>
          </rPr>
          <t>Hizo el mapa mental sobre mapas mentales y era sobre mapas conceptuales. Menciona FreeMind pero no lo define.</t>
        </r>
      </text>
    </comment>
    <comment ref="G10" authorId="0">
      <text>
        <r>
          <rPr>
            <sz val="10"/>
            <rFont val="Arial"/>
            <family val="2"/>
          </rPr>
          <t>* 1 =&gt; 0,2
- proposiciones ¿y la estructura?
* 2 =&gt; 0
* 3 =&gt; 0
* Mapa =&gt; 1
- Los mapas c. no son mapas esq..</t>
        </r>
      </text>
    </comment>
    <comment ref="D11" authorId="0">
      <text>
        <r>
          <rPr>
            <sz val="10"/>
            <rFont val="Arial"/>
            <family val="2"/>
          </rPr>
          <t>No es un mapa ordenado ni coherente. Tiene errores de ortografía, tiene conceptos vacíos.</t>
        </r>
      </text>
    </comment>
    <comment ref="E11" authorId="0">
      <text>
        <r>
          <rPr>
            <sz val="10"/>
            <rFont val="Arial"/>
            <family val="2"/>
          </rPr>
          <t>Conceptos no enlazados, básicamente parte una frase y la convierte en mapa conceptual. Mapa incompleto.</t>
        </r>
      </text>
    </comment>
    <comment ref="F11" authorId="1">
      <text>
        <r>
          <rPr>
            <sz val="10"/>
            <rFont val="Arial"/>
            <family val="2"/>
          </rPr>
          <t>Hay relaciones poco descriptivas y menciona cosas que no están en el documento adjunto. Comete errores de ortografía.</t>
        </r>
      </text>
    </comment>
    <comment ref="G11" authorId="0">
      <text>
        <r>
          <rPr>
            <sz val="10"/>
            <rFont val="Arial"/>
            <family val="2"/>
          </rPr>
          <t>* 1 =&gt; 
* 2 =&gt;
* 3 =&gt;
* Mapa =&gt;</t>
        </r>
      </text>
    </comment>
    <comment ref="D12" authorId="0">
      <text>
        <r>
          <rPr>
            <sz val="10"/>
            <rFont val="Arial"/>
            <family val="2"/>
          </rPr>
          <t>Definición muy simplificada de mapa conceptual, definición de la creación incompleta -no pueden ser palabras aisladas-, los usos se repiten y faltan otros.</t>
        </r>
      </text>
    </comment>
    <comment ref="E12" authorId="0">
      <text>
        <r>
          <rPr>
            <sz val="10"/>
            <rFont val="Arial"/>
            <family val="2"/>
          </rPr>
          <t>Parece que se refiriera a los mapas conceptuales en el contexto de uso de un experto en vez del contexto de la relación entre un aprendiz y su tutor.</t>
        </r>
      </text>
    </comment>
    <comment ref="F12" authorId="1">
      <text>
        <r>
          <rPr>
            <sz val="10"/>
            <rFont val="Arial"/>
            <family val="2"/>
          </rPr>
          <t>Las relaciones no son claras</t>
        </r>
      </text>
    </comment>
    <comment ref="G12" authorId="0">
      <text>
        <r>
          <rPr>
            <sz val="10"/>
            <rFont val="Arial"/>
            <family val="2"/>
          </rPr>
          <t>* 1 =&gt; 0,8
- Las proposiciones son las mismas unidades de significado.
* 2 =&gt; 0,8
- No describe qué son integración/diferenciación
* 3 =&gt; 1
* Mapa =&gt; 2</t>
        </r>
      </text>
    </comment>
    <comment ref="D13" authorId="0">
      <text>
        <r>
          <rPr>
            <sz val="10"/>
            <rFont val="Arial"/>
            <family val="2"/>
          </rPr>
          <t>Mapa pobre. No encadena los conceptos, conceptos poco descriptivos. Poca información. No menciona los usos, creación, ni la teoría subyacente.</t>
        </r>
      </text>
    </comment>
    <comment ref="F13" authorId="1">
      <text>
        <r>
          <rPr>
            <sz val="10"/>
            <rFont val="Arial"/>
            <family val="2"/>
          </rPr>
          <t>El documento mismo no expone coherentemente un argumento, sólo establece unas bases en contra de la censura pero no clasifica ni estructura nada al respecto. El mapa conceptual es muy lineal.</t>
        </r>
      </text>
    </comment>
    <comment ref="G13" authorId="0">
      <text>
        <r>
          <rPr>
            <sz val="10"/>
            <rFont val="Arial"/>
            <family val="2"/>
          </rPr>
          <t>* 1 =&gt; 0,5
- ¿Y de qué se componen?
* 2 =&gt; 0,5
- Los procesos son integración/diferenciación.
* 3 =&gt; 1
* Mapa =&gt; 1,5
- Sobran algunas relaciones y hay algunas relaciones mal ubicadas.</t>
        </r>
      </text>
    </comment>
    <comment ref="D14" authorId="0">
      <text>
        <r>
          <rPr>
            <sz val="10"/>
            <rFont val="Arial"/>
            <family val="2"/>
          </rPr>
          <t>No menciona la teoría, definición de la creación incompleta. Tiene un error de digitación.</t>
        </r>
      </text>
    </comment>
    <comment ref="E14" authorId="0">
      <text>
        <r>
          <rPr>
            <sz val="10"/>
            <rFont val="Arial"/>
            <family val="2"/>
          </rPr>
          <t>Mala selección de las palabras de enlace. Algunas relaciones sobran.</t>
        </r>
      </text>
    </comment>
    <comment ref="F14" authorId="1">
      <text>
        <r>
          <rPr>
            <sz val="10"/>
            <rFont val="Arial"/>
            <family val="2"/>
          </rPr>
          <t>Los conceptos son un poco largos.</t>
        </r>
      </text>
    </comment>
    <comment ref="G14" authorId="0">
      <text>
        <r>
          <rPr>
            <sz val="10"/>
            <rFont val="Arial"/>
            <family val="2"/>
          </rPr>
          <t>* 1 =&gt; 0,3
- Son las proposiciones, estructura: dos conceptos y una relación o sujeto, relación, objeto.
* 2 =&gt; 1
* 3 =&gt; 1
* Mapa =&gt; 2</t>
        </r>
      </text>
    </comment>
    <comment ref="D15" authorId="0">
      <text>
        <r>
          <rPr>
            <sz val="10"/>
            <rFont val="Arial"/>
            <family val="2"/>
          </rPr>
          <t>Buen mapa mental. Confunde las utilidades con el diseño de material curricular, confunde los características con los procesos  que fundamentan la teoría de ap. significativo.</t>
        </r>
      </text>
    </comment>
    <comment ref="E15" authorId="0">
      <text>
        <r>
          <rPr>
            <sz val="10"/>
            <rFont val="Arial"/>
            <family val="2"/>
          </rPr>
          <t>Estructura pobre y mapa mal relacionado.</t>
        </r>
      </text>
    </comment>
    <comment ref="F15" authorId="1">
      <text>
        <r>
          <rPr>
            <sz val="10"/>
            <rFont val="Arial"/>
            <family val="2"/>
          </rPr>
          <t>Hay relaciones poco descriptivas y menciona cosas que no están en el documento adjunto. Comete errores de ortografía.</t>
        </r>
      </text>
    </comment>
    <comment ref="G15" authorId="0">
      <text>
        <r>
          <rPr>
            <sz val="10"/>
            <rFont val="Arial"/>
            <family val="2"/>
          </rPr>
          <t>* 1 =&gt; 0,8
- La unidad mínima es la proposición, la estructura son conceptos y relaciones.
* 2 =&gt; 0,5
- La teoría es cognitiva del aprendizaje o aprendizaje significativo. Falta describir los procesos.
* 3 =&gt; 0,8
- No describe los elementos iniciales.
* Mapa =&gt; 1,5
- El mapa es coherente a pesar de no afirmar cosas del todo correctas.</t>
        </r>
      </text>
    </comment>
    <comment ref="D16" authorId="0">
      <text>
        <r>
          <rPr>
            <sz val="10"/>
            <rFont val="Arial"/>
            <family val="2"/>
          </rPr>
          <t>Básicamente partió una frase en conceptos y organizó las palabras como mapa mental. Sólo un nivel, no menciona para qué se usan ni cuál es su base teórica.</t>
        </r>
      </text>
    </comment>
    <comment ref="F16" authorId="1">
      <text>
        <r>
          <rPr>
            <sz val="10"/>
            <rFont val="Arial"/>
            <family val="2"/>
          </rPr>
          <t>Las relaciones no son coherentes y el mapa no se corresponde con el documento adjuntado.</t>
        </r>
      </text>
    </comment>
    <comment ref="G16" authorId="0">
      <text>
        <r>
          <rPr>
            <sz val="10"/>
            <rFont val="Arial"/>
            <family val="2"/>
          </rPr>
          <t>* 1 =&gt; 0,5
- Sí, ¿y la estructura?
* 2 =&gt; 0,3
Aprendizaje significativo, procesos son integración/diferenciación
* 3 =&gt; 0,3
- Estacionamiento, mapa esqueleto.
* Mapa =&gt; 0,8
- Faltan relaciones, hay relaciones mal hechas, conceptos aislados del resto del mapa, el mapa en general no es coherente.</t>
        </r>
      </text>
    </comment>
    <comment ref="D17" authorId="0">
      <text>
        <r>
          <rPr>
            <sz val="10"/>
            <rFont val="Arial"/>
            <family val="2"/>
          </rPr>
          <t>No tiene sino primer nivel en el mapa. Pone párrafos enteros no relacionados con conceptos. Ninguna estructura.</t>
        </r>
      </text>
    </comment>
    <comment ref="G17" authorId="0">
      <text>
        <r>
          <rPr>
            <sz val="10"/>
            <rFont val="Arial"/>
            <family val="2"/>
          </rPr>
          <t>* 1 =&gt; 
* 2 =&gt;
* 3 =&gt;
* Mapa =&gt;</t>
        </r>
      </text>
    </comment>
    <comment ref="D18" authorId="0">
      <text>
        <r>
          <rPr>
            <sz val="10"/>
            <rFont val="Arial"/>
            <family val="2"/>
          </rPr>
          <t>Definición equivocada, mal  encadenamiento  de los conceptos, no menciona la teoría subyacente, errores de ortografía.</t>
        </r>
      </text>
    </comment>
    <comment ref="E18" authorId="0">
      <text>
        <r>
          <rPr>
            <sz val="10"/>
            <rFont val="Arial"/>
            <family val="2"/>
          </rPr>
          <t>Conceptos no enlazados, básicamente parte una frase y la convierte en mapa conceptual. Mapa incompleto.</t>
        </r>
      </text>
    </comment>
    <comment ref="F18" authorId="1">
      <text>
        <r>
          <rPr>
            <sz val="10"/>
            <rFont val="Arial"/>
            <family val="2"/>
          </rPr>
          <t>Conceptos muy largos, errores de ortografía y una conclusión relacionada un poco a la ligera.</t>
        </r>
      </text>
    </comment>
    <comment ref="G18" authorId="0">
      <text>
        <r>
          <rPr>
            <sz val="10"/>
            <rFont val="Arial"/>
            <family val="2"/>
          </rPr>
          <t>* 1 =&gt; 
* 2 =&gt; 0,3
Aprendizaje significativo, integración/diferenciación
* 3 =&gt;
* Mapa =&gt; 1</t>
        </r>
      </text>
    </comment>
  </commentList>
</comments>
</file>

<file path=xl/sharedStrings.xml><?xml version="1.0" encoding="utf-8"?>
<sst xmlns="http://schemas.openxmlformats.org/spreadsheetml/2006/main" count="91" uniqueCount="87">
  <si>
    <t>Código</t>
  </si>
  <si>
    <t>Q1</t>
  </si>
  <si>
    <t>Q2</t>
  </si>
  <si>
    <t>Q3</t>
  </si>
  <si>
    <t>P1</t>
  </si>
  <si>
    <t>Q4</t>
  </si>
  <si>
    <t>Q5</t>
  </si>
  <si>
    <t>Q6</t>
  </si>
  <si>
    <t>P2</t>
  </si>
  <si>
    <t>Q7</t>
  </si>
  <si>
    <t>Q8</t>
  </si>
  <si>
    <t>Q9</t>
  </si>
  <si>
    <t>Ts</t>
  </si>
  <si>
    <t>Fin</t>
  </si>
  <si>
    <t>Def</t>
  </si>
  <si>
    <t>Correo</t>
  </si>
  <si>
    <t>Archbold</t>
  </si>
  <si>
    <t>Molsalvo</t>
  </si>
  <si>
    <t>Lambert</t>
  </si>
  <si>
    <t>Gerardo</t>
  </si>
  <si>
    <t>archbold89@gmail.com</t>
  </si>
  <si>
    <t>Arcila</t>
  </si>
  <si>
    <t>Orrego</t>
  </si>
  <si>
    <t>Diego</t>
  </si>
  <si>
    <t>Alejandro</t>
  </si>
  <si>
    <t>boamorte</t>
  </si>
  <si>
    <t>Gil</t>
  </si>
  <si>
    <t>Monroy</t>
  </si>
  <si>
    <t>Sonia</t>
  </si>
  <si>
    <t>Carolina</t>
  </si>
  <si>
    <t xml:space="preserve">carito2382@hotmail.com </t>
  </si>
  <si>
    <t>Gómez</t>
  </si>
  <si>
    <t>Nieto</t>
  </si>
  <si>
    <t>Anngy</t>
  </si>
  <si>
    <t>Juliana</t>
  </si>
  <si>
    <t>Grisales</t>
  </si>
  <si>
    <t>Llanos</t>
  </si>
  <si>
    <t>Maria</t>
  </si>
  <si>
    <t>Isabel</t>
  </si>
  <si>
    <t>isbel89@utp.edu.co</t>
  </si>
  <si>
    <t>Henao</t>
  </si>
  <si>
    <t>Fernández</t>
  </si>
  <si>
    <t>Caroly</t>
  </si>
  <si>
    <t>julykhf@utp.edu.co</t>
  </si>
  <si>
    <t>Londońo</t>
  </si>
  <si>
    <t>Escobar</t>
  </si>
  <si>
    <t>Katherine</t>
  </si>
  <si>
    <t>kathe802@utp.edu.co</t>
  </si>
  <si>
    <t>Lopez</t>
  </si>
  <si>
    <t>Gaviria</t>
  </si>
  <si>
    <t>Kelly</t>
  </si>
  <si>
    <t>Yesenia</t>
  </si>
  <si>
    <t>kellyjese@gmail.com</t>
  </si>
  <si>
    <t>Mamian</t>
  </si>
  <si>
    <t>Alexis</t>
  </si>
  <si>
    <t>alexis27-mm@hotmail.com</t>
  </si>
  <si>
    <t>Montoya</t>
  </si>
  <si>
    <t>Betancourth</t>
  </si>
  <si>
    <t>Stefany</t>
  </si>
  <si>
    <t>joestefa@hotmail.com</t>
  </si>
  <si>
    <t>Rey</t>
  </si>
  <si>
    <t>Orozco</t>
  </si>
  <si>
    <t>Leidy</t>
  </si>
  <si>
    <t>Johanna</t>
  </si>
  <si>
    <t>atenea_604_@hotmail.com</t>
  </si>
  <si>
    <t>Ríos</t>
  </si>
  <si>
    <t>Luisa</t>
  </si>
  <si>
    <t>María</t>
  </si>
  <si>
    <t>luisamarios@hotmail.com</t>
  </si>
  <si>
    <t>Roa</t>
  </si>
  <si>
    <t>Rentería</t>
  </si>
  <si>
    <t>Apolinar</t>
  </si>
  <si>
    <t>apoly05@hotmail.com</t>
  </si>
  <si>
    <t>Sánchez</t>
  </si>
  <si>
    <t>Sierra</t>
  </si>
  <si>
    <t>Katherin</t>
  </si>
  <si>
    <t>Cecilia</t>
  </si>
  <si>
    <t>lacrika666@hotmail.com</t>
  </si>
  <si>
    <t>Tapiero</t>
  </si>
  <si>
    <t>Medina</t>
  </si>
  <si>
    <t>Bibiana</t>
  </si>
  <si>
    <t>btm1984@gmail.com</t>
  </si>
  <si>
    <t>Ceballos</t>
  </si>
  <si>
    <t>Posada</t>
  </si>
  <si>
    <t>Victoria</t>
  </si>
  <si>
    <t>Eugenia</t>
  </si>
  <si>
    <t>vceballosposada@gmail.com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</si>
</sst>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chbold89@gmail.com" TargetMode="External" /><Relationship Id="rId2" Type="http://schemas.openxmlformats.org/officeDocument/2006/relationships/hyperlink" Target="mailto:isbel89@utp.edu.co" TargetMode="External" /><Relationship Id="rId3" Type="http://schemas.openxmlformats.org/officeDocument/2006/relationships/hyperlink" Target="mailto:julykhf@utp.edu.co" TargetMode="External" /><Relationship Id="rId4" Type="http://schemas.openxmlformats.org/officeDocument/2006/relationships/hyperlink" Target="mailto:kathe802@utp.edu.co" TargetMode="External" /><Relationship Id="rId5" Type="http://schemas.openxmlformats.org/officeDocument/2006/relationships/hyperlink" Target="mailto:kellyjese@gmail.com" TargetMode="External" /><Relationship Id="rId6" Type="http://schemas.openxmlformats.org/officeDocument/2006/relationships/hyperlink" Target="mailto:alexis27-mm@hotmail.com" TargetMode="External" /><Relationship Id="rId7" Type="http://schemas.openxmlformats.org/officeDocument/2006/relationships/hyperlink" Target="mailto:joestefa@hotmail.com" TargetMode="External" /><Relationship Id="rId8" Type="http://schemas.openxmlformats.org/officeDocument/2006/relationships/hyperlink" Target="mailto:atenea_604_@hotmail.com" TargetMode="External" /><Relationship Id="rId9" Type="http://schemas.openxmlformats.org/officeDocument/2006/relationships/hyperlink" Target="mailto:luisamarios@hotmail.com" TargetMode="External" /><Relationship Id="rId10" Type="http://schemas.openxmlformats.org/officeDocument/2006/relationships/hyperlink" Target="mailto:apoly05@hotmail.com" TargetMode="External" /><Relationship Id="rId11" Type="http://schemas.openxmlformats.org/officeDocument/2006/relationships/hyperlink" Target="mailto:lacrika666@hotmail.com" TargetMode="External" /><Relationship Id="rId12" Type="http://schemas.openxmlformats.org/officeDocument/2006/relationships/hyperlink" Target="mailto:btm1984@gmail.com" TargetMode="External" /><Relationship Id="rId13" Type="http://schemas.openxmlformats.org/officeDocument/2006/relationships/hyperlink" Target="mailto:vceballosposad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2">
      <selection activeCell="A2" sqref="A2"/>
    </sheetView>
  </sheetViews>
  <sheetFormatPr defaultColWidth="12.57421875" defaultRowHeight="12.75"/>
  <cols>
    <col min="1" max="1" width="3.00390625" style="0" customWidth="1"/>
    <col min="2" max="2" width="3.7109375" style="0" customWidth="1"/>
    <col min="3" max="3" width="12.57421875" style="0" customWidth="1"/>
    <col min="4" max="6" width="4.140625" style="0" customWidth="1"/>
    <col min="7" max="7" width="4.00390625" style="0" customWidth="1"/>
    <col min="8" max="10" width="4.140625" style="0" customWidth="1"/>
    <col min="11" max="11" width="4.00390625" style="0" customWidth="1"/>
    <col min="12" max="14" width="4.140625" style="0" customWidth="1"/>
    <col min="15" max="16" width="4.28125" style="0" customWidth="1"/>
    <col min="17" max="17" width="5.28125" style="0" customWidth="1"/>
  </cols>
  <sheetData>
    <row r="1" spans="1:17" ht="12.75">
      <c r="A1" s="1"/>
      <c r="B1" s="1"/>
      <c r="C1" s="1"/>
      <c r="D1" s="1"/>
      <c r="E1" s="1"/>
      <c r="F1" s="1"/>
      <c r="G1" s="1">
        <v>25</v>
      </c>
      <c r="H1" s="1"/>
      <c r="I1" s="1"/>
      <c r="J1" s="1"/>
      <c r="K1" s="1">
        <v>25</v>
      </c>
      <c r="L1" s="1"/>
      <c r="M1" s="1"/>
      <c r="N1" s="1"/>
      <c r="O1" s="1">
        <v>25</v>
      </c>
      <c r="P1" s="1">
        <v>25</v>
      </c>
      <c r="Q1" s="1" t="str">
        <f>IF(SUM(G1,K1,O1,P1)&lt;&gt;100,"MAL!","Bien")</f>
        <v>Bien</v>
      </c>
    </row>
    <row r="2" spans="1:17" ht="12.75">
      <c r="A2" s="1"/>
      <c r="C2" s="2" t="s">
        <v>0</v>
      </c>
      <c r="D2" t="s">
        <v>1</v>
      </c>
      <c r="E2" t="s">
        <v>2</v>
      </c>
      <c r="F2" t="s">
        <v>3</v>
      </c>
      <c r="G2" s="2" t="s">
        <v>4</v>
      </c>
      <c r="H2" t="s">
        <v>5</v>
      </c>
      <c r="I2" t="s">
        <v>6</v>
      </c>
      <c r="J2" t="s">
        <v>7</v>
      </c>
      <c r="K2" s="2" t="s">
        <v>8</v>
      </c>
      <c r="L2" t="s">
        <v>9</v>
      </c>
      <c r="M2" t="s">
        <v>10</v>
      </c>
      <c r="N2" t="s">
        <v>11</v>
      </c>
      <c r="O2" s="2" t="s">
        <v>12</v>
      </c>
      <c r="P2" s="2" t="s">
        <v>13</v>
      </c>
      <c r="Q2" s="2" t="s">
        <v>14</v>
      </c>
    </row>
    <row r="3" spans="1:19" ht="12.75">
      <c r="A3" s="1">
        <f>IF(G3&lt;3,"P","")</f>
      </c>
      <c r="B3">
        <v>1</v>
      </c>
      <c r="C3" t="str">
        <f>CONCATENATE(Lista!B5)</f>
        <v>89120564383</v>
      </c>
      <c r="D3">
        <v>4</v>
      </c>
      <c r="E3">
        <v>3.3</v>
      </c>
      <c r="F3">
        <v>4.5</v>
      </c>
      <c r="G3" s="2">
        <f>(5+8+3+15)/10</f>
        <v>3.1</v>
      </c>
      <c r="H3">
        <v>0</v>
      </c>
      <c r="I3">
        <v>0</v>
      </c>
      <c r="J3">
        <v>0</v>
      </c>
      <c r="K3" s="2">
        <f>1.6+1.6+0.3</f>
        <v>3.5</v>
      </c>
      <c r="L3" s="3">
        <v>0</v>
      </c>
      <c r="M3" s="3">
        <v>0</v>
      </c>
      <c r="N3" s="3">
        <v>0</v>
      </c>
      <c r="O3" s="2">
        <f>IF(COUNTIF(D3:F3,"&lt;&gt;0")=0,"No",SUMIF(D3:F3,"&lt;&gt;0",D3:F3)/COUNTIF(D3:F3,"&lt;&gt;0"))</f>
        <v>3.9333333333333336</v>
      </c>
      <c r="P3" s="4">
        <v>0</v>
      </c>
      <c r="Q3" s="2">
        <f>(G3*G1+K3*K1+O3*O1+P3*P1)/100</f>
        <v>2.6333333333333337</v>
      </c>
      <c r="S3" s="2"/>
    </row>
    <row r="4" spans="1:19" ht="12.75">
      <c r="A4" s="1">
        <f>IF(G4&lt;3,"P","")</f>
      </c>
      <c r="B4">
        <v>2</v>
      </c>
      <c r="C4" t="str">
        <f>CONCATENATE(Lista!B6)</f>
        <v>1088248151</v>
      </c>
      <c r="D4">
        <v>0</v>
      </c>
      <c r="E4">
        <v>0</v>
      </c>
      <c r="F4">
        <v>0</v>
      </c>
      <c r="G4" s="2">
        <f>(5+5+10+15)/10</f>
        <v>3.5</v>
      </c>
      <c r="H4">
        <v>0</v>
      </c>
      <c r="I4">
        <v>0</v>
      </c>
      <c r="J4">
        <v>0</v>
      </c>
      <c r="K4" s="2">
        <v>0</v>
      </c>
      <c r="L4" s="3">
        <v>0</v>
      </c>
      <c r="M4" s="3">
        <v>0</v>
      </c>
      <c r="N4" s="3">
        <v>0</v>
      </c>
      <c r="O4" s="2" t="str">
        <f>IF(COUNTIF(D4:F4,"&lt;&gt;0")=0,"No",SUMIF(D4:F4,"&lt;&gt;0",D4:F4)/COUNTIF(D4:F4,"&lt;&gt;0"))</f>
        <v>No</v>
      </c>
      <c r="P4" s="4">
        <v>0</v>
      </c>
      <c r="Q4" s="2">
        <f>(G4*G2+K4*K2+O4*O2+P4*P2)/100</f>
        <v>0</v>
      </c>
      <c r="S4" s="2"/>
    </row>
    <row r="5" spans="1:19" ht="12.75">
      <c r="A5" s="1">
        <f>IF(G5&lt;3,"P","")</f>
      </c>
      <c r="B5">
        <v>3</v>
      </c>
      <c r="C5" t="str">
        <f>CONCATENATE(Lista!B7)</f>
        <v>1087996629</v>
      </c>
      <c r="D5">
        <v>0</v>
      </c>
      <c r="E5">
        <v>0</v>
      </c>
      <c r="F5">
        <v>4</v>
      </c>
      <c r="G5" s="2">
        <f>(5+8+18)/10</f>
        <v>3.1</v>
      </c>
      <c r="H5">
        <v>0</v>
      </c>
      <c r="I5">
        <v>0</v>
      </c>
      <c r="J5">
        <v>0</v>
      </c>
      <c r="K5" s="2">
        <f>1+1.5+1</f>
        <v>3.5</v>
      </c>
      <c r="L5" s="3">
        <v>0</v>
      </c>
      <c r="M5" s="3">
        <v>0</v>
      </c>
      <c r="N5" s="3">
        <v>0</v>
      </c>
      <c r="O5" s="2">
        <f>IF(COUNTIF(D5:F5,"&lt;&gt;0")=0,"No",SUMIF(D5:F5,"&lt;&gt;0",D5:F5)/COUNTIF(D5:F5,"&lt;&gt;0"))</f>
        <v>4</v>
      </c>
      <c r="P5" s="4">
        <v>0</v>
      </c>
      <c r="Q5" s="2">
        <f>(G5*G3+K5*K3+O5*O3+P5*P3)/100</f>
        <v>0.37593333333333334</v>
      </c>
      <c r="S5" s="2"/>
    </row>
    <row r="6" spans="1:19" ht="12.75">
      <c r="A6" s="1" t="str">
        <f>IF(G6&lt;3,"P","")</f>
        <v>P</v>
      </c>
      <c r="B6">
        <v>4</v>
      </c>
      <c r="C6" t="str">
        <f>CONCATENATE(Lista!B8)</f>
        <v>90071553638</v>
      </c>
      <c r="D6">
        <v>0</v>
      </c>
      <c r="E6">
        <v>0</v>
      </c>
      <c r="F6">
        <v>0</v>
      </c>
      <c r="G6" s="2">
        <f>(0+0+0+0)/10</f>
        <v>0</v>
      </c>
      <c r="H6">
        <v>0</v>
      </c>
      <c r="I6">
        <v>0</v>
      </c>
      <c r="J6">
        <v>0</v>
      </c>
      <c r="K6" s="2">
        <v>0</v>
      </c>
      <c r="L6" s="3">
        <v>0</v>
      </c>
      <c r="M6" s="3">
        <v>0</v>
      </c>
      <c r="N6" s="3">
        <v>0</v>
      </c>
      <c r="O6" s="2" t="str">
        <f>IF(COUNTIF(D6:F6,"&lt;&gt;0")=0,"No",SUMIF(D6:F6,"&lt;&gt;0",D6:F6)/COUNTIF(D6:F6,"&lt;&gt;0"))</f>
        <v>No</v>
      </c>
      <c r="P6" s="4">
        <v>0</v>
      </c>
      <c r="Q6" s="2">
        <f>(G6*G4+K6*K4+O6*O4+P6*P4)/100</f>
        <v>0</v>
      </c>
      <c r="S6" s="2"/>
    </row>
    <row r="7" spans="1:17" ht="12.75">
      <c r="A7" s="1">
        <f>IF(G7&lt;3,"P","")</f>
      </c>
      <c r="B7">
        <v>5</v>
      </c>
      <c r="C7" t="str">
        <f>CONCATENATE(Lista!B9)</f>
        <v>1088267060</v>
      </c>
      <c r="D7">
        <v>4.8</v>
      </c>
      <c r="E7">
        <v>4.5</v>
      </c>
      <c r="F7">
        <v>4</v>
      </c>
      <c r="G7" s="2">
        <f>(3+8+10+20)/10</f>
        <v>4.1</v>
      </c>
      <c r="H7">
        <v>0</v>
      </c>
      <c r="I7">
        <v>0</v>
      </c>
      <c r="J7">
        <v>0</v>
      </c>
      <c r="K7" s="2">
        <f>1.66+1.5+1.66</f>
        <v>4.82</v>
      </c>
      <c r="L7" s="3">
        <v>0</v>
      </c>
      <c r="M7" s="3">
        <v>0</v>
      </c>
      <c r="N7" s="3">
        <v>0</v>
      </c>
      <c r="O7" s="2">
        <f>IF(COUNTIF(D7:F7,"&lt;&gt;0")=0,"No",SUMIF(D7:F7,"&lt;&gt;0",D7:F7)/COUNTIF(D7:F7,"&lt;&gt;0"))</f>
        <v>4.433333333333334</v>
      </c>
      <c r="P7" s="4">
        <v>0</v>
      </c>
      <c r="Q7" s="2">
        <f>(G7*G5+K7*K5+O7*O5+P7*P5)/100</f>
        <v>0.47313333333333335</v>
      </c>
    </row>
    <row r="8" spans="1:17" ht="12.75">
      <c r="A8" s="1">
        <f>IF(G8&lt;3,"P","")</f>
      </c>
      <c r="B8">
        <v>6</v>
      </c>
      <c r="C8" t="str">
        <f>CONCATENATE(Lista!B10)</f>
        <v>88042263456</v>
      </c>
      <c r="D8">
        <v>4</v>
      </c>
      <c r="E8">
        <v>4.2</v>
      </c>
      <c r="F8">
        <v>4</v>
      </c>
      <c r="G8" s="2">
        <f>(5+8+8+13)/10</f>
        <v>3.4</v>
      </c>
      <c r="H8">
        <v>0</v>
      </c>
      <c r="I8">
        <v>0</v>
      </c>
      <c r="J8">
        <v>0</v>
      </c>
      <c r="K8" s="2">
        <v>0</v>
      </c>
      <c r="L8" s="3">
        <v>0</v>
      </c>
      <c r="M8" s="3">
        <v>0</v>
      </c>
      <c r="N8" s="3">
        <v>0</v>
      </c>
      <c r="O8" s="2">
        <f>IF(COUNTIF(D8:F8,"&lt;&gt;0")=0,"No",SUMIF(D8:F8,"&lt;&gt;0",D8:F8)/COUNTIF(D8:F8,"&lt;&gt;0"))</f>
        <v>4.066666666666666</v>
      </c>
      <c r="P8" s="4">
        <v>0</v>
      </c>
      <c r="Q8" s="2">
        <f>(G8*G6+K8*K6+O8*O6+P8*P6)/100</f>
        <v>0</v>
      </c>
    </row>
    <row r="9" spans="1:17" ht="12.75">
      <c r="A9" s="1">
        <f>IF(G9&lt;3,"P","")</f>
      </c>
      <c r="B9">
        <v>7</v>
      </c>
      <c r="C9" t="str">
        <f>CONCATENATE(Lista!B11)</f>
        <v>90080258959</v>
      </c>
      <c r="D9">
        <v>4</v>
      </c>
      <c r="E9">
        <v>4.2</v>
      </c>
      <c r="F9">
        <v>0</v>
      </c>
      <c r="G9" s="2">
        <f>(5+10+10+15)/10</f>
        <v>4</v>
      </c>
      <c r="H9">
        <v>0</v>
      </c>
      <c r="I9">
        <v>0</v>
      </c>
      <c r="J9">
        <v>0</v>
      </c>
      <c r="K9" s="2">
        <v>0</v>
      </c>
      <c r="L9" s="3">
        <v>0</v>
      </c>
      <c r="M9" s="3">
        <v>0</v>
      </c>
      <c r="N9" s="3">
        <v>0</v>
      </c>
      <c r="O9" s="2">
        <f>IF(COUNTIF(D9:F9,"&lt;&gt;0")=0,"No",SUMIF(D9:F9,"&lt;&gt;0",D9:F9)/COUNTIF(D9:F9,"&lt;&gt;0"))</f>
        <v>4.1</v>
      </c>
      <c r="P9" s="4">
        <v>0</v>
      </c>
      <c r="Q9" s="2">
        <f>(G9*G7+K9*K7+O9*O7+P9*P7)/100</f>
        <v>0.34576666666666667</v>
      </c>
    </row>
    <row r="10" spans="1:17" ht="12.75">
      <c r="A10" s="1" t="str">
        <f>IF(G10&lt;3,"P","")</f>
        <v>P</v>
      </c>
      <c r="B10">
        <v>8</v>
      </c>
      <c r="C10" t="str">
        <f>CONCATENATE(Lista!B12)</f>
        <v>88080350672</v>
      </c>
      <c r="D10">
        <v>3.5</v>
      </c>
      <c r="E10">
        <v>0</v>
      </c>
      <c r="F10">
        <v>0</v>
      </c>
      <c r="G10" s="2">
        <f>(2+10)/10</f>
        <v>1.2</v>
      </c>
      <c r="H10">
        <v>0</v>
      </c>
      <c r="I10">
        <v>0</v>
      </c>
      <c r="J10">
        <v>0</v>
      </c>
      <c r="K10" s="2">
        <v>0</v>
      </c>
      <c r="L10" s="3">
        <v>0</v>
      </c>
      <c r="M10" s="3">
        <v>0</v>
      </c>
      <c r="N10" s="3">
        <v>0</v>
      </c>
      <c r="O10" s="2">
        <f>IF(COUNTIF(D10:F10,"&lt;&gt;0")=0,"No",SUMIF(D10:F10,"&lt;&gt;0",D10:F10)/COUNTIF(D10:F10,"&lt;&gt;0"))</f>
        <v>3.5</v>
      </c>
      <c r="P10" s="4">
        <v>0</v>
      </c>
      <c r="Q10" s="2">
        <f>(G10*G8+K10*K8+O10*O8+P10*P8)/100</f>
        <v>0.18313333333333331</v>
      </c>
    </row>
    <row r="11" spans="1:17" ht="12.75">
      <c r="A11" s="1">
        <f>IF(G11&lt;3,"P","")</f>
      </c>
      <c r="B11">
        <v>9</v>
      </c>
      <c r="C11" t="str">
        <f>CONCATENATE(Lista!B13)</f>
        <v>10696094</v>
      </c>
      <c r="D11">
        <v>3.5</v>
      </c>
      <c r="E11">
        <v>3</v>
      </c>
      <c r="F11">
        <v>4.5</v>
      </c>
      <c r="G11" s="5">
        <v>3.4</v>
      </c>
      <c r="H11">
        <v>0</v>
      </c>
      <c r="I11">
        <v>0</v>
      </c>
      <c r="J11">
        <v>0</v>
      </c>
      <c r="K11" s="2">
        <f>0.5+1+1.5</f>
        <v>3</v>
      </c>
      <c r="L11" s="3">
        <v>0</v>
      </c>
      <c r="M11" s="3">
        <v>0</v>
      </c>
      <c r="N11" s="3">
        <v>0</v>
      </c>
      <c r="O11" s="2">
        <f>IF(COUNTIF(D11:F11,"&lt;&gt;0")=0,"No",SUMIF(D11:F11,"&lt;&gt;0",D11:F11)/COUNTIF(D11:F11,"&lt;&gt;0"))</f>
        <v>3.6666666666666665</v>
      </c>
      <c r="P11" s="4">
        <v>0</v>
      </c>
      <c r="Q11" s="2">
        <f>(G11*G9+K11*K9+O11*O9+P11*P9)/100</f>
        <v>0.28633333333333333</v>
      </c>
    </row>
    <row r="12" spans="1:17" ht="12.75">
      <c r="A12" s="1">
        <f>IF(G12&lt;3,"P","")</f>
      </c>
      <c r="B12">
        <v>10</v>
      </c>
      <c r="C12" t="str">
        <f>CONCATENATE(Lista!B14)</f>
        <v>1088263346</v>
      </c>
      <c r="D12">
        <v>4</v>
      </c>
      <c r="E12">
        <v>4</v>
      </c>
      <c r="F12">
        <v>4</v>
      </c>
      <c r="G12" s="2">
        <f>(8+8+10+20)/10</f>
        <v>4.6</v>
      </c>
      <c r="H12">
        <v>0</v>
      </c>
      <c r="I12">
        <v>0</v>
      </c>
      <c r="J12">
        <v>0</v>
      </c>
      <c r="K12" s="2">
        <v>0</v>
      </c>
      <c r="L12" s="3">
        <v>0</v>
      </c>
      <c r="M12" s="3">
        <v>0</v>
      </c>
      <c r="N12" s="3">
        <v>0</v>
      </c>
      <c r="O12" s="2">
        <f>IF(COUNTIF(D12:F12,"&lt;&gt;0")=0,"No",SUMIF(D12:F12,"&lt;&gt;0",D12:F12)/COUNTIF(D12:F12,"&lt;&gt;0"))</f>
        <v>4</v>
      </c>
      <c r="P12" s="4">
        <v>0</v>
      </c>
      <c r="Q12" s="2">
        <f>(G12*G10+K12*K10+O12*O10+P12*P10)/100</f>
        <v>0.19519999999999998</v>
      </c>
    </row>
    <row r="13" spans="1:17" ht="12.75">
      <c r="A13" s="1">
        <f>IF(G13&lt;3,"P","")</f>
      </c>
      <c r="B13">
        <v>11</v>
      </c>
      <c r="C13" t="str">
        <f>CONCATENATE(Lista!B15)</f>
        <v>90070763590</v>
      </c>
      <c r="D13">
        <v>3.3</v>
      </c>
      <c r="E13">
        <v>0</v>
      </c>
      <c r="F13">
        <v>4</v>
      </c>
      <c r="G13" s="2">
        <f>(5+5+10+15)/10</f>
        <v>3.5</v>
      </c>
      <c r="H13">
        <v>0</v>
      </c>
      <c r="I13">
        <v>0</v>
      </c>
      <c r="J13">
        <v>0</v>
      </c>
      <c r="K13" s="2">
        <f>1+0.5+1</f>
        <v>2.5</v>
      </c>
      <c r="L13" s="3">
        <v>0</v>
      </c>
      <c r="M13" s="3">
        <v>0</v>
      </c>
      <c r="N13" s="3">
        <v>0</v>
      </c>
      <c r="O13" s="2">
        <f>IF(COUNTIF(D13:F13,"&lt;&gt;0")=0,"No",SUMIF(D13:F13,"&lt;&gt;0",D13:F13)/COUNTIF(D13:F13,"&lt;&gt;0"))</f>
        <v>3.65</v>
      </c>
      <c r="P13" s="4">
        <v>0</v>
      </c>
      <c r="Q13" s="2">
        <f>(G13*G11+K13*K11+O13*O11+P13*P11)/100</f>
        <v>0.3278333333333333</v>
      </c>
    </row>
    <row r="14" spans="1:17" ht="12.75">
      <c r="A14" s="1">
        <f>IF(G14&lt;3,"P","")</f>
      </c>
      <c r="B14">
        <v>12</v>
      </c>
      <c r="C14" t="str">
        <f>CONCATENATE(Lista!B16)</f>
        <v>90051054775</v>
      </c>
      <c r="D14">
        <v>4.5</v>
      </c>
      <c r="E14">
        <v>4</v>
      </c>
      <c r="F14">
        <v>5</v>
      </c>
      <c r="G14" s="2">
        <f>(3+10+10+20)/10</f>
        <v>4.3</v>
      </c>
      <c r="H14">
        <v>0</v>
      </c>
      <c r="I14">
        <v>0</v>
      </c>
      <c r="J14">
        <v>0</v>
      </c>
      <c r="K14" s="2">
        <f>1.5+1.5+1.5</f>
        <v>4.5</v>
      </c>
      <c r="L14" s="3">
        <v>0</v>
      </c>
      <c r="M14" s="3">
        <v>0</v>
      </c>
      <c r="N14" s="3">
        <v>0</v>
      </c>
      <c r="O14" s="2">
        <f>IF(COUNTIF(D14:F14,"&lt;&gt;0")=0,"No",SUMIF(D14:F14,"&lt;&gt;0",D14:F14)/COUNTIF(D14:F14,"&lt;&gt;0"))</f>
        <v>4.5</v>
      </c>
      <c r="P14" s="4">
        <v>0</v>
      </c>
      <c r="Q14" s="2">
        <f>(G14*G12+K14*K12+O14*O12+P14*P12)/100</f>
        <v>0.3778</v>
      </c>
    </row>
    <row r="15" spans="1:17" ht="12.75">
      <c r="A15" s="1">
        <f>IF(G15&lt;3,"P","")</f>
      </c>
      <c r="B15">
        <v>13</v>
      </c>
      <c r="C15" t="str">
        <f>CONCATENATE(Lista!B17)</f>
        <v>88050580983</v>
      </c>
      <c r="D15">
        <v>4.5</v>
      </c>
      <c r="E15">
        <v>3.3</v>
      </c>
      <c r="F15">
        <v>4.5</v>
      </c>
      <c r="G15" s="2">
        <f>(8+5+8+15)/10</f>
        <v>3.6</v>
      </c>
      <c r="H15">
        <v>0</v>
      </c>
      <c r="I15">
        <v>0</v>
      </c>
      <c r="J15">
        <v>0</v>
      </c>
      <c r="K15" s="2">
        <f>0.5+1.66+1.66</f>
        <v>3.8200000000000003</v>
      </c>
      <c r="L15" s="3">
        <v>0</v>
      </c>
      <c r="M15" s="3">
        <v>0</v>
      </c>
      <c r="N15" s="3">
        <v>0</v>
      </c>
      <c r="O15" s="2">
        <f>IF(COUNTIF(D15:F15,"&lt;&gt;0")=0,"No",SUMIF(D15:F15,"&lt;&gt;0",D15:F15)/COUNTIF(D15:F15,"&lt;&gt;0"))</f>
        <v>4.1000000000000005</v>
      </c>
      <c r="P15" s="4">
        <v>0</v>
      </c>
      <c r="Q15" s="2">
        <f>(G15*G13+K15*K13+O15*O13+P15*P13)/100</f>
        <v>0.37115000000000004</v>
      </c>
    </row>
    <row r="16" spans="1:17" ht="12.75">
      <c r="A16" s="1" t="str">
        <f>IF(G16&lt;3,"P","")</f>
        <v>P</v>
      </c>
      <c r="B16">
        <v>14</v>
      </c>
      <c r="C16" t="str">
        <f>CONCATENATE(Lista!B18)</f>
        <v>89102465130</v>
      </c>
      <c r="D16">
        <v>3.3</v>
      </c>
      <c r="E16">
        <v>0</v>
      </c>
      <c r="F16">
        <v>3.5</v>
      </c>
      <c r="G16" s="2">
        <f>(5+3+3+10)/10</f>
        <v>2.1</v>
      </c>
      <c r="H16">
        <v>0</v>
      </c>
      <c r="I16">
        <v>0</v>
      </c>
      <c r="J16">
        <v>0</v>
      </c>
      <c r="K16" s="2">
        <f>1.5+1.5+0.5</f>
        <v>3.5</v>
      </c>
      <c r="L16" s="3">
        <v>0</v>
      </c>
      <c r="M16" s="3">
        <v>0</v>
      </c>
      <c r="N16" s="3">
        <v>0</v>
      </c>
      <c r="O16" s="2">
        <f>IF(COUNTIF(D16:F16,"&lt;&gt;0")=0,"No",SUMIF(D16:F16,"&lt;&gt;0",D16:F16)/COUNTIF(D16:F16,"&lt;&gt;0"))</f>
        <v>3.4</v>
      </c>
      <c r="P16" s="4">
        <v>0</v>
      </c>
      <c r="Q16" s="2">
        <f>(G16*G14+K16*K14+O16*O14+P16*P14)/100</f>
        <v>0.4008</v>
      </c>
    </row>
    <row r="17" spans="1:17" ht="12.75">
      <c r="A17" s="1" t="str">
        <f>IF(G17&lt;3,"P","")</f>
        <v>P</v>
      </c>
      <c r="B17">
        <v>15</v>
      </c>
      <c r="C17" t="str">
        <f>CONCATENATE(Lista!B19)</f>
        <v>42159597</v>
      </c>
      <c r="D17">
        <v>3.3</v>
      </c>
      <c r="E17">
        <v>0</v>
      </c>
      <c r="F17">
        <v>0</v>
      </c>
      <c r="G17" s="2">
        <f>(0+0+0+0)/10</f>
        <v>0</v>
      </c>
      <c r="H17">
        <v>0</v>
      </c>
      <c r="I17">
        <v>0</v>
      </c>
      <c r="J17">
        <v>0</v>
      </c>
      <c r="K17" s="2">
        <v>0</v>
      </c>
      <c r="L17" s="3">
        <v>0</v>
      </c>
      <c r="M17" s="3">
        <v>0</v>
      </c>
      <c r="N17" s="3">
        <v>0</v>
      </c>
      <c r="O17" s="2">
        <f>IF(COUNTIF(D17:F17,"&lt;&gt;0")=0,"No",SUMIF(D17:F17,"&lt;&gt;0",D17:F17)/COUNTIF(D17:F17,"&lt;&gt;0"))</f>
        <v>3.3</v>
      </c>
      <c r="P17" s="4">
        <v>0</v>
      </c>
      <c r="Q17" s="2">
        <f>(G17*G15+K17*K15+O17*O15+P17*P15)/100</f>
        <v>0.1353</v>
      </c>
    </row>
    <row r="18" spans="1:17" ht="12.75">
      <c r="A18" s="1" t="str">
        <f>IF(G18&lt;3,"P","")</f>
        <v>P</v>
      </c>
      <c r="B18">
        <v>16</v>
      </c>
      <c r="C18" t="str">
        <f>CONCATENATE(Lista!B20)</f>
        <v>31601078</v>
      </c>
      <c r="D18">
        <v>3.5</v>
      </c>
      <c r="E18">
        <v>3</v>
      </c>
      <c r="F18">
        <v>4</v>
      </c>
      <c r="G18" s="2">
        <f>(3+10)/10</f>
        <v>1.3</v>
      </c>
      <c r="H18">
        <v>0</v>
      </c>
      <c r="I18">
        <v>0</v>
      </c>
      <c r="J18">
        <v>0</v>
      </c>
      <c r="K18" s="2">
        <v>0</v>
      </c>
      <c r="L18" s="3">
        <v>0</v>
      </c>
      <c r="M18" s="3">
        <v>0</v>
      </c>
      <c r="N18" s="3">
        <v>0</v>
      </c>
      <c r="O18" s="2">
        <f>IF(COUNTIF(D18:F18,"&lt;&gt;0")=0,"No",SUMIF(D18:F18,"&lt;&gt;0",D18:F18)/COUNTIF(D18:F18,"&lt;&gt;0"))</f>
        <v>3.5</v>
      </c>
      <c r="P18" s="4">
        <v>0</v>
      </c>
      <c r="Q18" s="2">
        <f>(G18*G16+K18*K16+O18*O16+P18*P16)/100</f>
        <v>0.1463</v>
      </c>
    </row>
    <row r="19" ht="12.75">
      <c r="C19" t="str">
        <f>CONCATENATE(Lista!C21," ",Lista!D21," ",Lista!E21," ",Lista!F21)</f>
        <v>   </v>
      </c>
    </row>
    <row r="20" ht="12.75">
      <c r="C20" t="str">
        <f>CONCATENATE(Lista!C22," ",Lista!D22," ",Lista!E22," ",Lista!F22)</f>
        <v>   </v>
      </c>
    </row>
    <row r="21" ht="12.75">
      <c r="C21" t="str">
        <f>CONCATENATE(Lista!C23," ",Lista!D23," ",Lista!E23," ",Lista!F23)</f>
        <v>   </v>
      </c>
    </row>
    <row r="22" ht="12.75">
      <c r="C22" t="str">
        <f>CONCATENATE(Lista!C24," ",Lista!D24," ",Lista!E24," ",Lista!F24)</f>
        <v>   </v>
      </c>
    </row>
    <row r="23" ht="12.75">
      <c r="C23" t="str">
        <f>CONCATENATE(Lista!C25," ",Lista!D25," ",Lista!E25," ",Lista!F25)</f>
        <v>   </v>
      </c>
    </row>
    <row r="24" ht="12.75">
      <c r="C24" t="str">
        <f>CONCATENATE(Lista!C26," ",Lista!D26," ",Lista!E26," ",Lista!F26)</f>
        <v>   </v>
      </c>
    </row>
    <row r="25" ht="12.75">
      <c r="C25" t="str">
        <f>CONCATENATE(Lista!C27," ",Lista!D27," ",Lista!E27," ",Lista!F27)</f>
        <v>   </v>
      </c>
    </row>
    <row r="26" ht="12.75">
      <c r="C26" t="str">
        <f>CONCATENATE(Lista!C28," ",Lista!D28," ",Lista!E28," ",Lista!F28)</f>
        <v>   </v>
      </c>
    </row>
    <row r="27" ht="12.75">
      <c r="C27" t="str">
        <f>CONCATENATE(Lista!C29," ",Lista!D29," ",Lista!E29," ",Lista!F29)</f>
        <v>   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0"/>
  <sheetViews>
    <sheetView workbookViewId="0" topLeftCell="A1">
      <selection activeCell="G8" sqref="G8"/>
    </sheetView>
  </sheetViews>
  <sheetFormatPr defaultColWidth="12.57421875" defaultRowHeight="12.75"/>
  <cols>
    <col min="1" max="2" width="13.140625" style="0" customWidth="1"/>
    <col min="5" max="5" width="9.7109375" style="0" customWidth="1"/>
    <col min="7" max="7" width="36.8515625" style="0" customWidth="1"/>
  </cols>
  <sheetData>
    <row r="4" spans="2:7" ht="12.75">
      <c r="B4" s="2" t="s">
        <v>0</v>
      </c>
      <c r="C4" s="2"/>
      <c r="D4" s="2"/>
      <c r="E4" s="2"/>
      <c r="F4" s="2"/>
      <c r="G4" s="2" t="s">
        <v>15</v>
      </c>
    </row>
    <row r="5" spans="1:7" ht="12.75">
      <c r="A5">
        <v>1</v>
      </c>
      <c r="B5">
        <v>89120564383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</row>
    <row r="6" spans="1:7" ht="12.75">
      <c r="A6">
        <v>2</v>
      </c>
      <c r="B6">
        <v>1088248151</v>
      </c>
      <c r="C6" t="s">
        <v>21</v>
      </c>
      <c r="D6" t="s">
        <v>22</v>
      </c>
      <c r="E6" t="s">
        <v>23</v>
      </c>
      <c r="F6" t="s">
        <v>24</v>
      </c>
      <c r="G6" s="7" t="s">
        <v>25</v>
      </c>
    </row>
    <row r="7" spans="1:7" ht="12.75">
      <c r="A7">
        <v>3</v>
      </c>
      <c r="B7">
        <v>1087996629</v>
      </c>
      <c r="C7" t="s">
        <v>26</v>
      </c>
      <c r="D7" t="s">
        <v>27</v>
      </c>
      <c r="E7" t="s">
        <v>28</v>
      </c>
      <c r="F7" t="s">
        <v>29</v>
      </c>
      <c r="G7" s="8" t="s">
        <v>30</v>
      </c>
    </row>
    <row r="8" spans="1:7" ht="12.75">
      <c r="A8">
        <v>4</v>
      </c>
      <c r="B8">
        <v>90071553638</v>
      </c>
      <c r="C8" t="s">
        <v>31</v>
      </c>
      <c r="D8" t="s">
        <v>32</v>
      </c>
      <c r="E8" t="s">
        <v>33</v>
      </c>
      <c r="F8" t="s">
        <v>34</v>
      </c>
      <c r="G8" s="7"/>
    </row>
    <row r="9" spans="1:7" ht="12.75">
      <c r="A9">
        <v>5</v>
      </c>
      <c r="B9">
        <v>1088267060</v>
      </c>
      <c r="C9" t="s">
        <v>35</v>
      </c>
      <c r="D9" t="s">
        <v>36</v>
      </c>
      <c r="E9" t="s">
        <v>37</v>
      </c>
      <c r="F9" t="s">
        <v>38</v>
      </c>
      <c r="G9" s="9" t="s">
        <v>39</v>
      </c>
    </row>
    <row r="10" spans="1:7" ht="12.75">
      <c r="A10">
        <v>6</v>
      </c>
      <c r="B10">
        <v>88042263456</v>
      </c>
      <c r="C10" t="s">
        <v>40</v>
      </c>
      <c r="D10" t="s">
        <v>41</v>
      </c>
      <c r="E10" t="s">
        <v>34</v>
      </c>
      <c r="F10" t="s">
        <v>42</v>
      </c>
      <c r="G10" s="9" t="s">
        <v>43</v>
      </c>
    </row>
    <row r="11" spans="1:7" ht="12.75">
      <c r="A11">
        <v>7</v>
      </c>
      <c r="B11">
        <v>90080258959</v>
      </c>
      <c r="C11" t="s">
        <v>44</v>
      </c>
      <c r="D11" t="s">
        <v>45</v>
      </c>
      <c r="E11" t="s">
        <v>46</v>
      </c>
      <c r="G11" s="9" t="s">
        <v>47</v>
      </c>
    </row>
    <row r="12" spans="1:7" ht="12.75">
      <c r="A12">
        <v>8</v>
      </c>
      <c r="B12">
        <v>88080350672</v>
      </c>
      <c r="C12" t="s">
        <v>48</v>
      </c>
      <c r="D12" t="s">
        <v>49</v>
      </c>
      <c r="E12" t="s">
        <v>50</v>
      </c>
      <c r="F12" t="s">
        <v>51</v>
      </c>
      <c r="G12" s="9" t="s">
        <v>52</v>
      </c>
    </row>
    <row r="13" spans="1:7" ht="12.75">
      <c r="A13">
        <v>9</v>
      </c>
      <c r="B13">
        <v>10696094</v>
      </c>
      <c r="C13" t="s">
        <v>53</v>
      </c>
      <c r="D13" t="s">
        <v>53</v>
      </c>
      <c r="E13" t="s">
        <v>54</v>
      </c>
      <c r="G13" s="6" t="s">
        <v>55</v>
      </c>
    </row>
    <row r="14" spans="1:7" ht="12.75">
      <c r="A14">
        <v>10</v>
      </c>
      <c r="B14">
        <v>1088263346</v>
      </c>
      <c r="C14" t="s">
        <v>56</v>
      </c>
      <c r="D14" t="s">
        <v>57</v>
      </c>
      <c r="E14" t="s">
        <v>58</v>
      </c>
      <c r="G14" s="9" t="s">
        <v>59</v>
      </c>
    </row>
    <row r="15" spans="1:7" ht="12.75">
      <c r="A15">
        <v>11</v>
      </c>
      <c r="B15">
        <v>90070763590</v>
      </c>
      <c r="C15" t="s">
        <v>60</v>
      </c>
      <c r="D15" t="s">
        <v>61</v>
      </c>
      <c r="E15" t="s">
        <v>62</v>
      </c>
      <c r="F15" t="s">
        <v>63</v>
      </c>
      <c r="G15" s="9" t="s">
        <v>64</v>
      </c>
    </row>
    <row r="16" spans="1:7" ht="12.75">
      <c r="A16">
        <v>12</v>
      </c>
      <c r="B16">
        <v>90051054775</v>
      </c>
      <c r="C16" t="s">
        <v>65</v>
      </c>
      <c r="D16" t="s">
        <v>21</v>
      </c>
      <c r="E16" t="s">
        <v>66</v>
      </c>
      <c r="F16" t="s">
        <v>67</v>
      </c>
      <c r="G16" s="6" t="s">
        <v>68</v>
      </c>
    </row>
    <row r="17" spans="1:7" ht="12.75">
      <c r="A17">
        <v>13</v>
      </c>
      <c r="B17">
        <v>88050580983</v>
      </c>
      <c r="C17" t="s">
        <v>69</v>
      </c>
      <c r="D17" t="s">
        <v>70</v>
      </c>
      <c r="E17" t="s">
        <v>71</v>
      </c>
      <c r="G17" s="9" t="s">
        <v>72</v>
      </c>
    </row>
    <row r="18" spans="1:7" ht="12.75">
      <c r="A18">
        <v>14</v>
      </c>
      <c r="B18">
        <v>89102465130</v>
      </c>
      <c r="C18" t="s">
        <v>73</v>
      </c>
      <c r="D18" t="s">
        <v>74</v>
      </c>
      <c r="E18" t="s">
        <v>75</v>
      </c>
      <c r="F18" t="s">
        <v>76</v>
      </c>
      <c r="G18" s="9" t="s">
        <v>77</v>
      </c>
    </row>
    <row r="19" spans="1:7" ht="12.75">
      <c r="A19">
        <v>15</v>
      </c>
      <c r="B19">
        <v>42159597</v>
      </c>
      <c r="C19" t="s">
        <v>78</v>
      </c>
      <c r="D19" t="s">
        <v>79</v>
      </c>
      <c r="E19" t="s">
        <v>80</v>
      </c>
      <c r="G19" s="6" t="s">
        <v>81</v>
      </c>
    </row>
    <row r="20" spans="1:7" ht="12.75">
      <c r="A20">
        <v>16</v>
      </c>
      <c r="B20">
        <v>31601078</v>
      </c>
      <c r="C20" t="s">
        <v>82</v>
      </c>
      <c r="D20" t="s">
        <v>83</v>
      </c>
      <c r="E20" t="s">
        <v>84</v>
      </c>
      <c r="F20" t="s">
        <v>85</v>
      </c>
      <c r="G20" s="9" t="s">
        <v>86</v>
      </c>
    </row>
  </sheetData>
  <sheetProtection sheet="1" objects="1" scenarios="1"/>
  <hyperlinks>
    <hyperlink ref="G5" r:id="rId1" display="archbold89@gmail.com"/>
    <hyperlink ref="G9" r:id="rId2" display="isbel89@utp.edu.co"/>
    <hyperlink ref="G10" r:id="rId3" display="julykhf@utp.edu.co"/>
    <hyperlink ref="G11" r:id="rId4" display="kathe802@utp.edu.co"/>
    <hyperlink ref="G12" r:id="rId5" display="kellyjese@gmail.com"/>
    <hyperlink ref="G13" r:id="rId6" display="alexis27-mm@hotmail.com"/>
    <hyperlink ref="G14" r:id="rId7" display="joestefa@hotmail.com"/>
    <hyperlink ref="G15" r:id="rId8" display="atenea_604_@hotmail.com"/>
    <hyperlink ref="G16" r:id="rId9" display="luisamarios@hotmail.com"/>
    <hyperlink ref="G17" r:id="rId10" display="apoly05@hotmail.com"/>
    <hyperlink ref="G18" r:id="rId11" display="lacrika666@hotmail.com"/>
    <hyperlink ref="G19" r:id="rId12" display="btm1984@gmail.com"/>
    <hyperlink ref="G20" r:id="rId13" display="vceballosposada@gmail.com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César C.</cp:lastModifiedBy>
  <cp:lastPrinted>1601-01-01T05:00:00Z</cp:lastPrinted>
  <dcterms:created xsi:type="dcterms:W3CDTF">2008-04-07T21:28:00Z</dcterms:created>
  <dcterms:modified xsi:type="dcterms:W3CDTF">2008-05-22T21:22:37Z</dcterms:modified>
  <cp:category/>
  <cp:version/>
  <cp:contentType/>
  <cp:contentStatus/>
  <cp:revision>24</cp:revision>
</cp:coreProperties>
</file>